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nsanchez/Downloads/"/>
    </mc:Choice>
  </mc:AlternateContent>
  <xr:revisionPtr revIDLastSave="0" documentId="13_ncr:1_{2CC8655D-F059-7941-9182-B86F55530F19}" xr6:coauthVersionLast="36" xr6:coauthVersionMax="36" xr10:uidLastSave="{00000000-0000-0000-0000-000000000000}"/>
  <bookViews>
    <workbookView xWindow="0" yWindow="460" windowWidth="28800" windowHeight="16560" xr2:uid="{BBE57384-4B0D-B04A-9FDB-3B7FB5656D3F}"/>
  </bookViews>
  <sheets>
    <sheet name="TEAM AVG" sheetId="1" r:id="rId1"/>
    <sheet name="PLAYER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I4" i="1"/>
  <c r="D3" i="1"/>
  <c r="D2" i="1"/>
  <c r="G3" i="1"/>
  <c r="G2" i="1"/>
  <c r="H5" i="1"/>
  <c r="G5" i="1"/>
  <c r="L3" i="2"/>
  <c r="L4" i="2"/>
  <c r="L5" i="2"/>
  <c r="L6" i="2"/>
  <c r="L7" i="2"/>
  <c r="L8" i="2"/>
  <c r="L9" i="2"/>
  <c r="L10" i="2"/>
  <c r="L11" i="2"/>
  <c r="L12" i="2"/>
  <c r="L13" i="2"/>
  <c r="K2" i="2"/>
  <c r="J2" i="2"/>
  <c r="I2" i="2"/>
  <c r="J4" i="1"/>
  <c r="H4" i="1"/>
  <c r="J3" i="1"/>
  <c r="I3" i="1"/>
  <c r="H3" i="1"/>
  <c r="J2" i="1"/>
  <c r="I2" i="1"/>
  <c r="H2" i="1"/>
  <c r="G4" i="1"/>
  <c r="F5" i="1"/>
  <c r="K5" i="1" s="1"/>
  <c r="J5" i="1"/>
  <c r="F4" i="1" l="1"/>
  <c r="K4" i="1" s="1"/>
  <c r="G2" i="2"/>
  <c r="L2" i="2" s="1"/>
  <c r="F3" i="1"/>
  <c r="K3" i="1" s="1"/>
  <c r="F2" i="1"/>
  <c r="K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625733088</author>
  </authors>
  <commentList>
    <comment ref="D1" authorId="0" shapeId="0" xr:uid="{658271EA-C70C-B34E-8BC5-120EF953A2A4}">
      <text>
        <r>
          <rPr>
            <b/>
            <sz val="10"/>
            <color rgb="FF000000"/>
            <rFont val="Tahoma"/>
            <family val="2"/>
          </rPr>
          <t>SUMATORIO DE EL TIEMPO REAL DE TODAS LAS TAREAS DE LA SESIÓN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" authorId="0" shapeId="0" xr:uid="{7134A8E7-0B3D-AF49-A529-E1E6293FD6CD}">
      <text>
        <r>
          <rPr>
            <b/>
            <sz val="10"/>
            <color rgb="FF000000"/>
            <rFont val="Tahoma"/>
            <family val="2"/>
          </rPr>
          <t xml:space="preserve">SUMATORIO DE EL VOLUMEN DE ESPECIFICIDAD DE LAS TAREAS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K1" authorId="0" shapeId="0" xr:uid="{F8B0BEDF-2C2F-694B-8B60-695C645FED82}">
      <text>
        <r>
          <rPr>
            <b/>
            <sz val="10"/>
            <color rgb="FF000000"/>
            <rFont val="Tahoma"/>
            <family val="2"/>
          </rPr>
          <t xml:space="preserve">RPE * VOLUMEN TOTAL (ESPECIFICIDAD)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M1" authorId="0" shapeId="0" xr:uid="{334C1EFD-4539-F449-AEF1-AA4FF8EEFC3E}">
      <text>
        <r>
          <rPr>
            <b/>
            <sz val="10"/>
            <color rgb="FF000000"/>
            <rFont val="Tahoma"/>
            <family val="2"/>
          </rPr>
          <t xml:space="preserve">NIVELES 0-, 0+,1 
</t>
        </r>
        <r>
          <rPr>
            <b/>
            <sz val="10"/>
            <color rgb="FF000000"/>
            <rFont val="Tahoma"/>
            <family val="2"/>
          </rPr>
          <t xml:space="preserve">TAREAS CONDICIONALES (PREPARACIÓN FÍSICA)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P1" authorId="0" shapeId="0" xr:uid="{03DC4D96-99B4-5246-9DAD-90182845C1F4}">
      <text>
        <r>
          <rPr>
            <sz val="10"/>
            <color rgb="FF000000"/>
            <rFont val="Tahoma"/>
            <family val="2"/>
          </rPr>
          <t xml:space="preserve">EJERCICIOS CONDICIONALES ESPECÍFICOS CON PEQUEÑOS LASTRES/GOMAS:  
</t>
        </r>
        <r>
          <rPr>
            <sz val="10"/>
            <color rgb="FF000000"/>
            <rFont val="Tahoma"/>
            <family val="2"/>
          </rPr>
          <t xml:space="preserve">* Aceleración 10m contra goma + una finalización con balón
</t>
        </r>
        <r>
          <rPr>
            <sz val="10"/>
            <color rgb="FF000000"/>
            <rFont val="Tahoma"/>
            <family val="2"/>
          </rPr>
          <t xml:space="preserve">* 5 multisaltos + finalización
</t>
        </r>
      </text>
    </comment>
  </commentList>
</comments>
</file>

<file path=xl/sharedStrings.xml><?xml version="1.0" encoding="utf-8"?>
<sst xmlns="http://schemas.openxmlformats.org/spreadsheetml/2006/main" count="59" uniqueCount="39">
  <si>
    <t>MICROCICLO</t>
  </si>
  <si>
    <t>FECHA</t>
  </si>
  <si>
    <t>SESIÓN</t>
  </si>
  <si>
    <t>RPE POST</t>
  </si>
  <si>
    <t>VOLUMEN TOTAL</t>
  </si>
  <si>
    <t xml:space="preserve">V.E.GENERALES
0-/ 0+ / 1 </t>
  </si>
  <si>
    <t>NIVEL IV</t>
  </si>
  <si>
    <t>NIVEL V</t>
  </si>
  <si>
    <t>NIVEL 0-</t>
  </si>
  <si>
    <t>NIVEL 0+</t>
  </si>
  <si>
    <t>NIVEL I</t>
  </si>
  <si>
    <t>NIVEL II</t>
  </si>
  <si>
    <t>NIVEL III</t>
  </si>
  <si>
    <t xml:space="preserve">V.E.DIRIGIDOS
NIVEL 2-3 </t>
  </si>
  <si>
    <t>V.E.ESPECIALES
NIVEL 4</t>
  </si>
  <si>
    <t>V.E.COMPETITIVOS
NIVEL 5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</si>
  <si>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</si>
  <si>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</si>
  <si>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</si>
  <si>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</si>
  <si>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</si>
  <si>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</si>
  <si>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</si>
  <si>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</si>
  <si>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</si>
  <si>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</si>
  <si>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</si>
  <si>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</si>
  <si>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UD CARGA</t>
  </si>
  <si>
    <t>PLAYERS</t>
  </si>
  <si>
    <t>VOLUMEN TOTAL
(ESPECIFICIDAD)</t>
  </si>
  <si>
    <t>TIEMPO REAL
SESIÓN (min)</t>
  </si>
  <si>
    <t>DIRIGIDO</t>
  </si>
  <si>
    <t>ESPECIAL</t>
  </si>
  <si>
    <t>COMPETITIVO</t>
  </si>
  <si>
    <t>GENERAL</t>
  </si>
  <si>
    <t>TIEMPO REAL
(min)</t>
  </si>
  <si>
    <t>EL VALOR 1 ES PARA PARTIDOS REALES 
 Y EL 0,9 PARA ENTRENAMIENTO</t>
  </si>
  <si>
    <t>LOAD
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</si>
</sst>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TEAM</a:t>
            </a:r>
            <a:r>
              <a:rPr lang="en-US" baseline="0"/>
              <a:t> LOAD AVG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'TEAM AVG'!$K$1</c:f>
              <c:strCache>
                <c:ptCount val="1"/>
                <c:pt idx="0">
                  <c:v>UD CARGA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'TEAM AVG'!$A$2:$A$5</c:f>
              <c:numCache>
                <c:formatCode>m/d/yy</c:formatCode>
                <c:ptCount val="4"/>
                <c:pt idx="0">
                  <c:v>44166</c:v>
                </c:pt>
                <c:pt idx="1">
                  <c:v>44168</c:v>
                </c:pt>
                <c:pt idx="2">
                  <c:v>44170</c:v>
                </c:pt>
                <c:pt idx="3">
                  <c:v>44171</c:v>
                </c:pt>
              </c:numCache>
            </c:numRef>
          </c:cat>
          <c:val>
            <c:numRef>
              <c:f>'TEAM AVG'!$K$2:$K$5</c:f>
              <c:numCache>
                <c:formatCode>General</c:formatCode>
                <c:ptCount val="4"/>
                <c:pt idx="0">
                  <c:v>314</c:v>
                </c:pt>
                <c:pt idx="1">
                  <c:v>534</c:v>
                </c:pt>
                <c:pt idx="2">
                  <c:v>177</c:v>
                </c:pt>
                <c:pt idx="3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BA-7740-ADF5-38911F0E55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46459216"/>
        <c:axId val="1446651600"/>
      </c:barChart>
      <c:dateAx>
        <c:axId val="144645921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6651600"/>
        <c:crosses val="autoZero"/>
        <c:auto val="1"/>
        <c:lblOffset val="100"/>
        <c:baseTimeUnit val="days"/>
      </c:dateAx>
      <c:valAx>
        <c:axId val="144665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464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1.7266246627147067E-4"/>
          <c:y val="0.15916681248177311"/>
          <c:w val="0.96143733567046452"/>
          <c:h val="0.75861738116068822"/>
        </c:manualLayout>
      </c:layout>
      <c:barChart>
        <c:barDir val="col"/>
        <c:grouping val="clustered"/>
        <c:varyColors val="0"/>
        <c:ser>
          <c:idx val="0"/>
          <c:order val="0"/>
          <c:tx>
            <c:v>LOAD (UNIDADES CARGA)</c:v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PLAYERS!$A$2:$A$13</c:f>
              <c:strCache>
                <c:ptCount val="12"/>
                <c:pt idx="0">
                  <c:v>PLAYER 1</c:v>
                </c:pt>
                <c:pt idx="1">
                  <c:v>PLAYER 2</c:v>
                </c:pt>
                <c:pt idx="2">
                  <c:v>PLAYER 3</c:v>
                </c:pt>
                <c:pt idx="3">
                  <c:v>PLAYER 4</c:v>
                </c:pt>
                <c:pt idx="4">
                  <c:v>PLAYER 5</c:v>
                </c:pt>
                <c:pt idx="5">
                  <c:v>PLAYER 6</c:v>
                </c:pt>
                <c:pt idx="6">
                  <c:v>PLAYER 7</c:v>
                </c:pt>
                <c:pt idx="7">
                  <c:v>PLAYER 8</c:v>
                </c:pt>
                <c:pt idx="8">
                  <c:v>PLAYER 9</c:v>
                </c:pt>
                <c:pt idx="9">
                  <c:v>PLAYER 10</c:v>
                </c:pt>
                <c:pt idx="10">
                  <c:v>PLAYER 11</c:v>
                </c:pt>
                <c:pt idx="11">
                  <c:v>PLAYER 12</c:v>
                </c:pt>
              </c:strCache>
            </c:strRef>
          </c:cat>
          <c:val>
            <c:numRef>
              <c:f>PLAYERS!$L$2:$L$13</c:f>
              <c:numCache>
                <c:formatCode>General</c:formatCode>
                <c:ptCount val="12"/>
                <c:pt idx="0">
                  <c:v>320</c:v>
                </c:pt>
                <c:pt idx="1">
                  <c:v>320</c:v>
                </c:pt>
                <c:pt idx="2">
                  <c:v>400</c:v>
                </c:pt>
                <c:pt idx="3">
                  <c:v>320</c:v>
                </c:pt>
                <c:pt idx="4">
                  <c:v>480</c:v>
                </c:pt>
                <c:pt idx="5">
                  <c:v>240</c:v>
                </c:pt>
                <c:pt idx="6">
                  <c:v>320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320</c:v>
                </c:pt>
                <c:pt idx="1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D-DF49-80A5-8D2E64FEE21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594736720"/>
        <c:axId val="1594452368"/>
      </c:barChart>
      <c:catAx>
        <c:axId val="159473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4452368"/>
        <c:crosses val="autoZero"/>
        <c:auto val="1"/>
        <c:lblAlgn val="ctr"/>
        <c:lblOffset val="100"/>
        <c:noMultiLvlLbl val="0"/>
      </c:catAx>
      <c:valAx>
        <c:axId val="159445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9473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653826</xdr:colOff>
      <xdr:row>8</xdr:row>
      <xdr:rowOff>36540</xdr:rowOff>
    </xdr:from>
    <xdr:to>
      <xdr:col>9</xdr:col>
      <xdr:colOff>61940</xdr:colOff>
      <xdr:row>34</xdr:row>
      <xdr:rowOff>123881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69A68E-44E5-B949-AA7E-830066093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16</xdr:row>
      <xdr:rowOff>177800</xdr:rowOff>
    </xdr:from>
    <xdr:to>
      <xdr:col>9</xdr:col>
      <xdr:colOff>927100</xdr:colOff>
      <xdr:row>34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FA4600-33D2-E841-99F1-FA76021AE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1A49-AB9B-2F4E-8086-1874F924DB15}">
  <dimension ref="A1:T8"/>
  <sheetViews>
    <sheetView tabSelected="1" zoomScale="114" workbookViewId="0">
      <pane ySplit="1" topLeftCell="A2" activePane="bottomLeft" state="frozen"/>
      <selection pane="bottomLeft" activeCell="A14" sqref="A14"/>
    </sheetView>
  </sheetViews>
  <sheetFormatPr baseColWidth="10" defaultRowHeight="16" x14ac:dyDescent="0.2"/>
  <cols>
    <col min="1" max="1" width="24.83203125" style="1" customWidth="1"/>
    <col min="2" max="2" width="12.5" style="1" customWidth="1"/>
    <col min="3" max="4" width="12.83203125" style="1" customWidth="1"/>
    <col min="5" max="5" width="9.1640625" style="1" customWidth="1"/>
    <col min="6" max="6" width="20" style="1" customWidth="1"/>
    <col min="7" max="7" width="18.83203125" style="1" customWidth="1"/>
    <col min="8" max="8" width="19.5" style="1" customWidth="1"/>
    <col min="9" max="9" width="22.6640625" style="1" customWidth="1"/>
    <col min="10" max="10" width="19.5" style="1" customWidth="1"/>
    <col min="11" max="20" width="10.83203125" style="1"/>
  </cols>
  <sheetData>
    <row r="1" spans="1:20" s="1" customFormat="1" ht="34" x14ac:dyDescent="0.2">
      <c r="A1" s="2" t="s">
        <v>1</v>
      </c>
      <c r="B1" s="3" t="s">
        <v>0</v>
      </c>
      <c r="C1" s="4" t="s">
        <v>2</v>
      </c>
      <c r="D1" s="7" t="s">
        <v>31</v>
      </c>
      <c r="E1" s="5" t="s">
        <v>3</v>
      </c>
      <c r="F1" s="11" t="s">
        <v>30</v>
      </c>
      <c r="G1" s="7" t="s">
        <v>5</v>
      </c>
      <c r="H1" s="7" t="s">
        <v>13</v>
      </c>
      <c r="I1" s="7" t="s">
        <v>14</v>
      </c>
      <c r="J1" s="7" t="s">
        <v>15</v>
      </c>
      <c r="K1" s="8" t="s">
        <v>28</v>
      </c>
      <c r="M1" s="12" t="s">
        <v>8</v>
      </c>
      <c r="N1" s="13" t="s">
        <v>9</v>
      </c>
      <c r="O1" s="14" t="s">
        <v>10</v>
      </c>
      <c r="P1" s="15" t="s">
        <v>11</v>
      </c>
      <c r="Q1" s="16" t="s">
        <v>12</v>
      </c>
      <c r="R1" s="17" t="s">
        <v>6</v>
      </c>
      <c r="S1" s="23" t="s">
        <v>7</v>
      </c>
      <c r="T1" s="24"/>
    </row>
    <row r="2" spans="1:20" x14ac:dyDescent="0.2">
      <c r="A2" s="10">
        <v>44166</v>
      </c>
      <c r="B2" s="1">
        <v>1</v>
      </c>
      <c r="C2" s="1">
        <v>1</v>
      </c>
      <c r="D2" s="1">
        <f>45+20+15+25+15</f>
        <v>120</v>
      </c>
      <c r="E2" s="1">
        <v>4</v>
      </c>
      <c r="F2" s="1">
        <f t="shared" ref="F2:F4" si="0">SUM(G2:J2)</f>
        <v>78.5</v>
      </c>
      <c r="G2" s="1">
        <f>45*M2</f>
        <v>22.5</v>
      </c>
      <c r="H2" s="1">
        <f>(20*P2)+(15*Q2)</f>
        <v>22.5</v>
      </c>
      <c r="I2" s="1">
        <f>25*R2</f>
        <v>20</v>
      </c>
      <c r="J2" s="1">
        <f>15*S2</f>
        <v>13.5</v>
      </c>
      <c r="K2" s="1">
        <f>F2*E2</f>
        <v>314</v>
      </c>
      <c r="L2" s="18"/>
      <c r="M2" s="25">
        <v>0.5</v>
      </c>
      <c r="N2" s="26"/>
      <c r="O2" s="26"/>
      <c r="P2" s="19">
        <v>0.6</v>
      </c>
      <c r="Q2" s="19">
        <v>0.7</v>
      </c>
      <c r="R2" s="19">
        <v>0.8</v>
      </c>
      <c r="S2" s="19">
        <v>0.9</v>
      </c>
      <c r="T2" s="20">
        <v>1</v>
      </c>
    </row>
    <row r="3" spans="1:20" ht="17" thickBot="1" x14ac:dyDescent="0.25">
      <c r="A3" s="10">
        <v>44168</v>
      </c>
      <c r="B3" s="1">
        <v>1</v>
      </c>
      <c r="C3" s="1">
        <v>2</v>
      </c>
      <c r="D3" s="1">
        <f>45+15+20+40</f>
        <v>120</v>
      </c>
      <c r="E3" s="1">
        <v>6</v>
      </c>
      <c r="F3" s="1">
        <f t="shared" si="0"/>
        <v>89</v>
      </c>
      <c r="G3" s="1">
        <f>45*M2</f>
        <v>22.5</v>
      </c>
      <c r="H3" s="1">
        <f>15*Q2</f>
        <v>10.5</v>
      </c>
      <c r="I3" s="1">
        <f>25*R2</f>
        <v>20</v>
      </c>
      <c r="J3" s="1">
        <f>40*S2</f>
        <v>36</v>
      </c>
      <c r="K3" s="1">
        <f t="shared" ref="K3:K5" si="1">F3*E3</f>
        <v>534</v>
      </c>
      <c r="M3" s="27" t="s">
        <v>35</v>
      </c>
      <c r="N3" s="28"/>
      <c r="O3" s="28"/>
      <c r="P3" s="28"/>
      <c r="Q3" s="21" t="s">
        <v>32</v>
      </c>
      <c r="R3" s="22" t="s">
        <v>33</v>
      </c>
      <c r="S3" s="29" t="s">
        <v>34</v>
      </c>
      <c r="T3" s="30"/>
    </row>
    <row r="4" spans="1:20" x14ac:dyDescent="0.2">
      <c r="A4" s="10">
        <v>44170</v>
      </c>
      <c r="B4" s="1">
        <v>1</v>
      </c>
      <c r="C4" s="1">
        <v>3</v>
      </c>
      <c r="D4" s="1">
        <f>15+25+10+30</f>
        <v>80</v>
      </c>
      <c r="E4" s="1">
        <v>3</v>
      </c>
      <c r="F4" s="1">
        <f t="shared" si="0"/>
        <v>59</v>
      </c>
      <c r="G4" s="1">
        <f>15*M2</f>
        <v>7.5</v>
      </c>
      <c r="H4" s="1">
        <f>(10*P2)+(15*Q2)</f>
        <v>16.5</v>
      </c>
      <c r="I4" s="1">
        <f>10*R2</f>
        <v>8</v>
      </c>
      <c r="J4" s="1">
        <f>30*S2</f>
        <v>27</v>
      </c>
      <c r="K4" s="1">
        <f t="shared" si="1"/>
        <v>177</v>
      </c>
      <c r="S4" s="31" t="s">
        <v>37</v>
      </c>
      <c r="T4" s="32"/>
    </row>
    <row r="5" spans="1:20" x14ac:dyDescent="0.2">
      <c r="A5" s="10">
        <v>44171</v>
      </c>
      <c r="B5" s="1">
        <v>1</v>
      </c>
      <c r="C5" s="1">
        <v>4</v>
      </c>
      <c r="D5" s="1">
        <f>20+20+24</f>
        <v>64</v>
      </c>
      <c r="E5" s="1">
        <v>7</v>
      </c>
      <c r="F5" s="1">
        <f>SUM(G5:J5)</f>
        <v>46</v>
      </c>
      <c r="G5" s="1">
        <f>20*M2</f>
        <v>10</v>
      </c>
      <c r="H5" s="1">
        <f>20*P2</f>
        <v>12</v>
      </c>
      <c r="I5" s="1">
        <v>0</v>
      </c>
      <c r="J5" s="1">
        <f>24*T2</f>
        <v>24</v>
      </c>
      <c r="K5" s="1">
        <f t="shared" si="1"/>
        <v>322</v>
      </c>
      <c r="S5" s="33"/>
      <c r="T5" s="33"/>
    </row>
    <row r="6" spans="1:20" x14ac:dyDescent="0.2">
      <c r="S6" s="33"/>
      <c r="T6" s="33"/>
    </row>
    <row r="7" spans="1:20" x14ac:dyDescent="0.2">
      <c r="S7" s="33"/>
      <c r="T7" s="33"/>
    </row>
    <row r="8" spans="1:20" x14ac:dyDescent="0.2">
      <c r="S8" s="33"/>
      <c r="T8" s="33"/>
    </row>
  </sheetData>
  <mergeCells count="5">
    <mergeCell ref="S1:T1"/>
    <mergeCell ref="M2:O2"/>
    <mergeCell ref="M3:P3"/>
    <mergeCell ref="S3:T3"/>
    <mergeCell ref="S4:T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A135-0702-9246-B8EE-410C5EBE42D6}">
  <dimension ref="A1:U13"/>
  <sheetViews>
    <sheetView workbookViewId="0">
      <pane ySplit="1" topLeftCell="A2" activePane="bottomLeft" state="frozen"/>
      <selection pane="bottomLeft" activeCell="B33" sqref="B33"/>
    </sheetView>
  </sheetViews>
  <sheetFormatPr baseColWidth="10" defaultRowHeight="16" x14ac:dyDescent="0.2"/>
  <cols>
    <col min="1" max="1" width="17.33203125" customWidth="1"/>
    <col min="2" max="2" width="18.83203125" style="1" customWidth="1"/>
    <col min="5" max="5" width="13.83203125" style="1" customWidth="1"/>
    <col min="6" max="6" width="12.1640625" style="1" customWidth="1"/>
    <col min="7" max="7" width="17.83203125" customWidth="1"/>
    <col min="8" max="8" width="15.1640625" customWidth="1"/>
    <col min="9" max="9" width="13" customWidth="1"/>
    <col min="10" max="10" width="16.6640625" customWidth="1"/>
    <col min="11" max="11" width="17.6640625" customWidth="1"/>
    <col min="21" max="21" width="13.83203125" customWidth="1"/>
  </cols>
  <sheetData>
    <row r="1" spans="1:21" ht="51" x14ac:dyDescent="0.2">
      <c r="A1" s="9" t="s">
        <v>29</v>
      </c>
      <c r="B1" s="2" t="s">
        <v>1</v>
      </c>
      <c r="C1" s="3" t="s">
        <v>0</v>
      </c>
      <c r="D1" s="4" t="s">
        <v>2</v>
      </c>
      <c r="E1" s="7" t="s">
        <v>36</v>
      </c>
      <c r="F1" s="5" t="s">
        <v>3</v>
      </c>
      <c r="G1" s="6" t="s">
        <v>4</v>
      </c>
      <c r="H1" s="7" t="s">
        <v>5</v>
      </c>
      <c r="I1" s="7" t="s">
        <v>13</v>
      </c>
      <c r="J1" s="7" t="s">
        <v>14</v>
      </c>
      <c r="K1" s="7" t="s">
        <v>15</v>
      </c>
      <c r="L1" s="8" t="s">
        <v>38</v>
      </c>
      <c r="M1" s="1"/>
      <c r="N1" s="12" t="s">
        <v>8</v>
      </c>
      <c r="O1" s="13" t="s">
        <v>9</v>
      </c>
      <c r="P1" s="14" t="s">
        <v>10</v>
      </c>
      <c r="Q1" s="15" t="s">
        <v>11</v>
      </c>
      <c r="R1" s="16" t="s">
        <v>12</v>
      </c>
      <c r="S1" s="17" t="s">
        <v>6</v>
      </c>
      <c r="T1" s="23" t="s">
        <v>7</v>
      </c>
      <c r="U1" s="24"/>
    </row>
    <row r="2" spans="1:21" x14ac:dyDescent="0.2">
      <c r="A2" t="s">
        <v>16</v>
      </c>
      <c r="B2" s="10">
        <v>44166</v>
      </c>
      <c r="C2" s="1">
        <v>1</v>
      </c>
      <c r="D2" s="1">
        <v>1</v>
      </c>
      <c r="E2" s="1">
        <v>120</v>
      </c>
      <c r="F2" s="1">
        <v>4</v>
      </c>
      <c r="G2" s="1">
        <f t="shared" ref="G2" si="0">SUM(H2:K2)</f>
        <v>80</v>
      </c>
      <c r="H2" s="1">
        <v>24</v>
      </c>
      <c r="I2" s="1">
        <f>(20*Q2)+(15*R2)</f>
        <v>22.5</v>
      </c>
      <c r="J2" s="1">
        <f>25*S2</f>
        <v>20</v>
      </c>
      <c r="K2" s="1">
        <f>15*T2</f>
        <v>13.5</v>
      </c>
      <c r="L2" s="1">
        <f>F2*G2</f>
        <v>320</v>
      </c>
      <c r="M2" s="1"/>
      <c r="N2" s="25">
        <v>0.5</v>
      </c>
      <c r="O2" s="26"/>
      <c r="P2" s="26"/>
      <c r="Q2" s="19">
        <v>0.6</v>
      </c>
      <c r="R2" s="19">
        <v>0.7</v>
      </c>
      <c r="S2" s="19">
        <v>0.8</v>
      </c>
      <c r="T2" s="19">
        <v>0.9</v>
      </c>
      <c r="U2" s="20">
        <v>1</v>
      </c>
    </row>
    <row r="3" spans="1:21" ht="17" thickBot="1" x14ac:dyDescent="0.25">
      <c r="A3" t="s">
        <v>17</v>
      </c>
      <c r="B3" s="10">
        <v>44166</v>
      </c>
      <c r="C3" s="1">
        <v>1</v>
      </c>
      <c r="D3" s="1">
        <v>1</v>
      </c>
      <c r="E3" s="1">
        <v>120</v>
      </c>
      <c r="F3" s="1">
        <v>4</v>
      </c>
      <c r="G3" s="1">
        <v>80</v>
      </c>
      <c r="H3" s="1">
        <v>24</v>
      </c>
      <c r="I3" s="1">
        <v>22.5</v>
      </c>
      <c r="J3" s="1">
        <v>20</v>
      </c>
      <c r="K3" s="1">
        <v>13.5</v>
      </c>
      <c r="L3" s="1">
        <f t="shared" ref="L3:L13" si="1">F3*G3</f>
        <v>320</v>
      </c>
      <c r="N3" s="27" t="s">
        <v>35</v>
      </c>
      <c r="O3" s="28"/>
      <c r="P3" s="28"/>
      <c r="Q3" s="28"/>
      <c r="R3" s="21" t="s">
        <v>32</v>
      </c>
      <c r="S3" s="22" t="s">
        <v>33</v>
      </c>
      <c r="T3" s="34" t="s">
        <v>34</v>
      </c>
      <c r="U3" s="35"/>
    </row>
    <row r="4" spans="1:21" ht="16" customHeight="1" x14ac:dyDescent="0.2">
      <c r="A4" t="s">
        <v>18</v>
      </c>
      <c r="B4" s="10">
        <v>44166</v>
      </c>
      <c r="C4" s="1">
        <v>1</v>
      </c>
      <c r="D4" s="1">
        <v>1</v>
      </c>
      <c r="E4" s="1">
        <v>120</v>
      </c>
      <c r="F4" s="1">
        <v>5</v>
      </c>
      <c r="G4" s="1">
        <v>80</v>
      </c>
      <c r="H4" s="1">
        <v>24</v>
      </c>
      <c r="I4" s="1">
        <v>22.5</v>
      </c>
      <c r="J4" s="1">
        <v>20</v>
      </c>
      <c r="K4" s="1">
        <v>13.5</v>
      </c>
      <c r="L4" s="1">
        <f t="shared" si="1"/>
        <v>400</v>
      </c>
      <c r="T4" s="36" t="s">
        <v>37</v>
      </c>
      <c r="U4" s="36"/>
    </row>
    <row r="5" spans="1:21" x14ac:dyDescent="0.2">
      <c r="A5" t="s">
        <v>19</v>
      </c>
      <c r="B5" s="10">
        <v>44166</v>
      </c>
      <c r="C5" s="1">
        <v>1</v>
      </c>
      <c r="D5" s="1">
        <v>1</v>
      </c>
      <c r="E5" s="1">
        <v>120</v>
      </c>
      <c r="F5" s="1">
        <v>4</v>
      </c>
      <c r="G5" s="1">
        <v>80</v>
      </c>
      <c r="H5" s="1">
        <v>24</v>
      </c>
      <c r="I5" s="1">
        <v>22.5</v>
      </c>
      <c r="J5" s="1">
        <v>20</v>
      </c>
      <c r="K5" s="1">
        <v>13.5</v>
      </c>
      <c r="L5" s="1">
        <f t="shared" si="1"/>
        <v>320</v>
      </c>
      <c r="T5" s="36"/>
      <c r="U5" s="36"/>
    </row>
    <row r="6" spans="1:21" x14ac:dyDescent="0.2">
      <c r="A6" t="s">
        <v>20</v>
      </c>
      <c r="B6" s="10">
        <v>44166</v>
      </c>
      <c r="C6" s="1">
        <v>1</v>
      </c>
      <c r="D6" s="1">
        <v>1</v>
      </c>
      <c r="E6" s="1">
        <v>120</v>
      </c>
      <c r="F6" s="1">
        <v>6</v>
      </c>
      <c r="G6" s="1">
        <v>80</v>
      </c>
      <c r="H6" s="1">
        <v>24</v>
      </c>
      <c r="I6" s="1">
        <v>22.5</v>
      </c>
      <c r="J6" s="1">
        <v>20</v>
      </c>
      <c r="K6" s="1">
        <v>13.5</v>
      </c>
      <c r="L6" s="1">
        <f t="shared" si="1"/>
        <v>480</v>
      </c>
      <c r="T6" s="36"/>
      <c r="U6" s="36"/>
    </row>
    <row r="7" spans="1:21" x14ac:dyDescent="0.2">
      <c r="A7" t="s">
        <v>21</v>
      </c>
      <c r="B7" s="10">
        <v>44166</v>
      </c>
      <c r="C7" s="1">
        <v>1</v>
      </c>
      <c r="D7" s="1">
        <v>1</v>
      </c>
      <c r="E7" s="1">
        <v>120</v>
      </c>
      <c r="F7" s="1">
        <v>3</v>
      </c>
      <c r="G7" s="1">
        <v>80</v>
      </c>
      <c r="H7" s="1">
        <v>24</v>
      </c>
      <c r="I7" s="1">
        <v>22.5</v>
      </c>
      <c r="J7" s="1">
        <v>20</v>
      </c>
      <c r="K7" s="1">
        <v>13.5</v>
      </c>
      <c r="L7" s="1">
        <f t="shared" si="1"/>
        <v>240</v>
      </c>
      <c r="T7" s="36"/>
      <c r="U7" s="36"/>
    </row>
    <row r="8" spans="1:21" x14ac:dyDescent="0.2">
      <c r="A8" t="s">
        <v>22</v>
      </c>
      <c r="B8" s="10">
        <v>44166</v>
      </c>
      <c r="C8" s="1">
        <v>1</v>
      </c>
      <c r="D8" s="1">
        <v>1</v>
      </c>
      <c r="E8" s="1">
        <v>120</v>
      </c>
      <c r="F8" s="1">
        <v>4</v>
      </c>
      <c r="G8" s="1">
        <v>80</v>
      </c>
      <c r="H8" s="1">
        <v>24</v>
      </c>
      <c r="I8" s="1">
        <v>22.5</v>
      </c>
      <c r="J8" s="1">
        <v>20</v>
      </c>
      <c r="K8" s="1">
        <v>13.5</v>
      </c>
      <c r="L8" s="1">
        <f t="shared" si="1"/>
        <v>320</v>
      </c>
    </row>
    <row r="9" spans="1:21" x14ac:dyDescent="0.2">
      <c r="A9" t="s">
        <v>23</v>
      </c>
      <c r="B9" s="10">
        <v>44166</v>
      </c>
      <c r="C9" s="1">
        <v>1</v>
      </c>
      <c r="D9" s="1">
        <v>1</v>
      </c>
      <c r="E9" s="1">
        <v>120</v>
      </c>
      <c r="F9" s="1">
        <v>5</v>
      </c>
      <c r="G9" s="1">
        <v>80</v>
      </c>
      <c r="H9" s="1">
        <v>24</v>
      </c>
      <c r="I9" s="1">
        <v>22.5</v>
      </c>
      <c r="J9" s="1">
        <v>20</v>
      </c>
      <c r="K9" s="1">
        <v>13.5</v>
      </c>
      <c r="L9" s="1">
        <f t="shared" si="1"/>
        <v>400</v>
      </c>
    </row>
    <row r="10" spans="1:21" x14ac:dyDescent="0.2">
      <c r="A10" t="s">
        <v>24</v>
      </c>
      <c r="B10" s="10">
        <v>44166</v>
      </c>
      <c r="C10" s="1">
        <v>1</v>
      </c>
      <c r="D10" s="1">
        <v>1</v>
      </c>
      <c r="E10" s="1">
        <v>120</v>
      </c>
      <c r="F10" s="1">
        <v>5</v>
      </c>
      <c r="G10" s="1">
        <v>80</v>
      </c>
      <c r="H10" s="1">
        <v>24</v>
      </c>
      <c r="I10" s="1">
        <v>22.5</v>
      </c>
      <c r="J10" s="1">
        <v>20</v>
      </c>
      <c r="K10" s="1">
        <v>13.5</v>
      </c>
      <c r="L10" s="1">
        <f t="shared" si="1"/>
        <v>400</v>
      </c>
    </row>
    <row r="11" spans="1:21" x14ac:dyDescent="0.2">
      <c r="A11" t="s">
        <v>25</v>
      </c>
      <c r="B11" s="10">
        <v>44166</v>
      </c>
      <c r="C11" s="1">
        <v>1</v>
      </c>
      <c r="D11" s="1">
        <v>1</v>
      </c>
      <c r="E11" s="1">
        <v>120</v>
      </c>
      <c r="F11" s="1">
        <v>5</v>
      </c>
      <c r="G11" s="1">
        <v>80</v>
      </c>
      <c r="H11" s="1">
        <v>24</v>
      </c>
      <c r="I11" s="1">
        <v>22.5</v>
      </c>
      <c r="J11" s="1">
        <v>20</v>
      </c>
      <c r="K11" s="1">
        <v>13.5</v>
      </c>
      <c r="L11" s="1">
        <f t="shared" si="1"/>
        <v>400</v>
      </c>
    </row>
    <row r="12" spans="1:21" x14ac:dyDescent="0.2">
      <c r="A12" t="s">
        <v>26</v>
      </c>
      <c r="B12" s="10">
        <v>44166</v>
      </c>
      <c r="C12" s="1">
        <v>1</v>
      </c>
      <c r="D12" s="1">
        <v>1</v>
      </c>
      <c r="E12" s="1">
        <v>120</v>
      </c>
      <c r="F12" s="1">
        <v>4</v>
      </c>
      <c r="G12" s="1">
        <v>80</v>
      </c>
      <c r="H12" s="1">
        <v>24</v>
      </c>
      <c r="I12" s="1">
        <v>22.5</v>
      </c>
      <c r="J12" s="1">
        <v>20</v>
      </c>
      <c r="K12" s="1">
        <v>13.5</v>
      </c>
      <c r="L12" s="1">
        <f t="shared" si="1"/>
        <v>320</v>
      </c>
    </row>
    <row r="13" spans="1:21" x14ac:dyDescent="0.2">
      <c r="A13" t="s">
        <v>27</v>
      </c>
      <c r="B13" s="10">
        <v>44166</v>
      </c>
      <c r="C13" s="1">
        <v>1</v>
      </c>
      <c r="D13" s="1">
        <v>1</v>
      </c>
      <c r="E13" s="1">
        <v>120</v>
      </c>
      <c r="F13" s="1">
        <v>3</v>
      </c>
      <c r="G13" s="1">
        <v>80</v>
      </c>
      <c r="H13" s="1">
        <v>24</v>
      </c>
      <c r="I13" s="1">
        <v>22.5</v>
      </c>
      <c r="J13" s="1">
        <v>20</v>
      </c>
      <c r="K13" s="1">
        <v>13.5</v>
      </c>
      <c r="L13" s="1">
        <f t="shared" si="1"/>
        <v>240</v>
      </c>
    </row>
  </sheetData>
  <mergeCells count="5">
    <mergeCell ref="T1:U1"/>
    <mergeCell ref="N2:P2"/>
    <mergeCell ref="N3:Q3"/>
    <mergeCell ref="T3:U3"/>
    <mergeCell ref="T4:U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TEAM AVG</vt:lpstr>
      <vt:lpstr>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625733088</dc:creator>
  <cp:lastModifiedBy>625733088</cp:lastModifiedBy>
  <dcterms:created xsi:type="dcterms:W3CDTF">2020-12-21T08:55:35Z</dcterms:created>
  <dcterms:modified xsi:type="dcterms:W3CDTF">2020-12-23T09:06:25Z</dcterms:modified>
</cp:coreProperties>
</file>